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s\Desktop\"/>
    </mc:Choice>
  </mc:AlternateContent>
  <bookViews>
    <workbookView xWindow="120" yWindow="45" windowWidth="18975" windowHeight="2265"/>
  </bookViews>
  <sheets>
    <sheet name="Gann Sq9" sheetId="1" r:id="rId1"/>
    <sheet name="Gann Angle" sheetId="3" r:id="rId2"/>
  </sheets>
  <definedNames>
    <definedName name="blankset">'Gann Sq9'!$C$6,'Gann Sq9'!$D$6,'Gann Sq9'!$F$6,'Gann Sq9'!$G$6,'Gann Sq9'!$B$7,'Gann Sq9'!$D$7,'Gann Sq9'!$F$7,'Gann Sq9'!$H$7,'Gann Sq9'!$B$8,'Gann Sq9'!$C$8,'Gann Sq9'!$G$8,'Gann Sq9'!$H$8,'Gann Sq9'!$B$10,'Gann Sq9'!$G$10,'Gann Sq9'!$H$10,'Gann Sq9'!$B$11,'Gann Sq9'!$D$11,'Gann Sq9'!$F$11,'Gann Sq9'!$H$11,'Gann Sq9'!$C$12,'Gann Sq9'!$D$12,'Gann Sq9'!$F$12,'Gann Sq9'!$G$12</definedName>
    <definedName name="GannValue">'Gann Sq9'!$B$6:$H$12</definedName>
    <definedName name="roweight">'Gann Sq9'!$B$8,'Gann Sq9'!$C$8,'Gann Sq9'!$G$8,'Gann Sq9'!$H$8</definedName>
    <definedName name="roweleven">'Gann Sq9'!$B$11,'Gann Sq9'!$D$11,'Gann Sq9'!$F$11,'Gann Sq9'!$H$11</definedName>
    <definedName name="rowseven">'Gann Sq9'!$B$7,'Gann Sq9'!$D$7,'Gann Sq9'!$F$7,'Gann Sq9'!$H$7</definedName>
    <definedName name="rowsix">'Gann Sq9'!$C$6,'Gann Sq9'!$D$6,'Gann Sq9'!$F$6,'Gann Sq9'!$G$6</definedName>
    <definedName name="rowten">'Gann Sq9'!$B$10,'Gann Sq9'!$C$10,'Gann Sq9'!$G$10,'Gann Sq9'!$H$10</definedName>
    <definedName name="rowtwelve">'Gann Sq9'!$C$12,'Gann Sq9'!$D$12,'Gann Sq9'!$F$12,'Gann Sq9'!$G$12</definedName>
  </definedNames>
  <calcPr calcId="152511"/>
</workbook>
</file>

<file path=xl/calcChain.xml><?xml version="1.0" encoding="utf-8"?>
<calcChain xmlns="http://schemas.openxmlformats.org/spreadsheetml/2006/main">
  <c r="J18" i="3" l="1"/>
  <c r="K18" i="3" s="1"/>
  <c r="I18" i="3"/>
  <c r="D18" i="3"/>
  <c r="E18" i="3" s="1"/>
  <c r="F18" i="3" s="1"/>
  <c r="J17" i="3"/>
  <c r="K17" i="3" s="1"/>
  <c r="I17" i="3"/>
  <c r="D17" i="3"/>
  <c r="E17" i="3" s="1"/>
  <c r="F17" i="3" s="1"/>
  <c r="J16" i="3"/>
  <c r="K16" i="3" s="1"/>
  <c r="I16" i="3"/>
  <c r="D16" i="3"/>
  <c r="E16" i="3" s="1"/>
  <c r="F16" i="3" s="1"/>
  <c r="J15" i="3"/>
  <c r="K15" i="3" s="1"/>
  <c r="I15" i="3"/>
  <c r="D15" i="3"/>
  <c r="E15" i="3" s="1"/>
  <c r="F15" i="3" s="1"/>
  <c r="J14" i="3"/>
  <c r="K14" i="3" s="1"/>
  <c r="I14" i="3"/>
  <c r="D14" i="3"/>
  <c r="E14" i="3" s="1"/>
  <c r="F14" i="3" s="1"/>
  <c r="J13" i="3"/>
  <c r="K13" i="3" s="1"/>
  <c r="E13" i="3"/>
  <c r="F13" i="3" s="1"/>
  <c r="J12" i="3"/>
  <c r="K12" i="3" s="1"/>
  <c r="E12" i="3"/>
  <c r="F12" i="3" s="1"/>
  <c r="J11" i="3"/>
  <c r="K11" i="3" s="1"/>
  <c r="E11" i="3"/>
  <c r="F11" i="3" s="1"/>
  <c r="J10" i="3"/>
  <c r="K10" i="3" s="1"/>
  <c r="E10" i="3"/>
  <c r="F10" i="3" s="1"/>
  <c r="J9" i="3"/>
  <c r="K9" i="3" s="1"/>
  <c r="E9" i="3"/>
  <c r="F9" i="3" s="1"/>
  <c r="J8" i="3"/>
  <c r="K8" i="3" s="1"/>
  <c r="E8" i="3"/>
  <c r="F8" i="3" s="1"/>
  <c r="H4" i="3" l="1"/>
  <c r="E4" i="1" l="1"/>
  <c r="G4" i="1" l="1"/>
  <c r="B9" i="1"/>
  <c r="H6" i="1"/>
  <c r="H9" i="1"/>
  <c r="H12" i="1"/>
  <c r="E12" i="1"/>
  <c r="B12" i="1"/>
  <c r="C4" i="1"/>
  <c r="E7" i="1" s="1"/>
  <c r="D12" i="1" l="1"/>
  <c r="G12" i="1"/>
  <c r="H10" i="1"/>
  <c r="H7" i="1"/>
  <c r="B6" i="1"/>
  <c r="E6" i="1"/>
  <c r="C11" i="1"/>
  <c r="E11" i="1"/>
  <c r="G11" i="1"/>
  <c r="G7" i="1"/>
  <c r="G9" i="1"/>
  <c r="C7" i="1"/>
  <c r="C9" i="1"/>
  <c r="B4" i="1"/>
  <c r="C8" i="1" l="1"/>
  <c r="D7" i="1"/>
  <c r="G10" i="1"/>
  <c r="F11" i="1"/>
  <c r="D11" i="1"/>
  <c r="B11" i="1"/>
  <c r="F6" i="1"/>
  <c r="G8" i="1"/>
  <c r="C6" i="1"/>
  <c r="B8" i="1"/>
  <c r="F7" i="1"/>
  <c r="E10" i="1"/>
  <c r="E9" i="1"/>
  <c r="D10" i="1"/>
  <c r="F10" i="1"/>
  <c r="F9" i="1"/>
  <c r="F8" i="1"/>
  <c r="E8" i="1"/>
  <c r="D8" i="1"/>
  <c r="D9" i="1"/>
  <c r="C10" i="1" l="1"/>
  <c r="B21" i="1" l="1"/>
  <c r="B19" i="1"/>
  <c r="F20" i="1"/>
  <c r="H16" i="1" s="1"/>
  <c r="E20" i="1"/>
  <c r="G16" i="1" s="1"/>
  <c r="D20" i="1"/>
  <c r="F16" i="1" s="1"/>
  <c r="C20" i="1"/>
  <c r="E16" i="1" s="1"/>
  <c r="B20" i="1"/>
  <c r="D16" i="1" s="1"/>
  <c r="F18" i="1"/>
  <c r="H14" i="1" s="1"/>
  <c r="E18" i="1"/>
  <c r="G14" i="1" s="1"/>
  <c r="D18" i="1"/>
  <c r="F14" i="1" s="1"/>
  <c r="C18" i="1"/>
  <c r="E14" i="1" s="1"/>
  <c r="B18" i="1"/>
  <c r="D14" i="1" s="1"/>
  <c r="B14" i="1"/>
  <c r="B16" i="1"/>
</calcChain>
</file>

<file path=xl/sharedStrings.xml><?xml version="1.0" encoding="utf-8"?>
<sst xmlns="http://schemas.openxmlformats.org/spreadsheetml/2006/main" count="61" uniqueCount="42">
  <si>
    <t>Enter Current Market Price Here</t>
  </si>
  <si>
    <t>q</t>
  </si>
  <si>
    <t>Buy at/above</t>
  </si>
  <si>
    <t>Targets:</t>
  </si>
  <si>
    <t>Sell at/below:</t>
  </si>
  <si>
    <t>Support:</t>
  </si>
  <si>
    <t>Resistance:</t>
  </si>
  <si>
    <t>Stoploss:</t>
  </si>
  <si>
    <t>Gann Square of 9</t>
  </si>
  <si>
    <t>FREE FOR EVERYONE</t>
  </si>
  <si>
    <t>LTP 09:30 AM</t>
  </si>
  <si>
    <t>B</t>
  </si>
  <si>
    <t>S</t>
  </si>
  <si>
    <t>Sell</t>
  </si>
  <si>
    <t>Buy</t>
  </si>
  <si>
    <t>VWAP-</t>
  </si>
  <si>
    <t>ATP 09:20</t>
  </si>
  <si>
    <t>Incase of Gap UP use LTP</t>
  </si>
  <si>
    <t>Incase of gapdown use prev day close</t>
  </si>
  <si>
    <t>EOD WAP-5970.05</t>
  </si>
  <si>
    <t>First</t>
  </si>
  <si>
    <t>15 Min Candle</t>
  </si>
  <si>
    <t>Midpoint</t>
  </si>
  <si>
    <t>Low</t>
  </si>
  <si>
    <t>Time</t>
  </si>
  <si>
    <t>Nifty</t>
  </si>
  <si>
    <t>High</t>
  </si>
  <si>
    <t>Degree</t>
  </si>
  <si>
    <t>Degree Factor</t>
  </si>
  <si>
    <t>Resistance</t>
  </si>
  <si>
    <t>16X1</t>
  </si>
  <si>
    <t>1X16</t>
  </si>
  <si>
    <t>8X1</t>
  </si>
  <si>
    <t>1X8</t>
  </si>
  <si>
    <t>4X1</t>
  </si>
  <si>
    <t>1X4</t>
  </si>
  <si>
    <t>3X1</t>
  </si>
  <si>
    <t>1X3</t>
  </si>
  <si>
    <t>2X1</t>
  </si>
  <si>
    <t>1X2</t>
  </si>
  <si>
    <t>1X1</t>
  </si>
  <si>
    <t>1X'1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</si>
</sst>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ingdings 3"/>
      <family val="1"/>
      <charset val="2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C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2" fontId="1" fillId="0" borderId="0" xfId="0" applyNumberFormat="1" applyFont="1" applyProtection="1">
      <protection hidden="1"/>
    </xf>
    <xf numFmtId="164" fontId="1" fillId="6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0" fillId="12" borderId="0" xfId="0" applyFill="1" applyProtection="1">
      <protection hidden="1"/>
    </xf>
    <xf numFmtId="0" fontId="0" fillId="1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9" borderId="0" xfId="0" applyFill="1" applyProtection="1">
      <protection hidden="1"/>
    </xf>
    <xf numFmtId="0" fontId="0" fillId="13" borderId="0" xfId="0" applyFill="1" applyProtection="1">
      <protection hidden="1"/>
    </xf>
    <xf numFmtId="0" fontId="6" fillId="0" borderId="0" xfId="0" applyFont="1"/>
    <xf numFmtId="0" fontId="4" fillId="15" borderId="0" xfId="0" applyFont="1" applyFill="1" applyAlignment="1" applyProtection="1">
      <alignment horizontal="center"/>
      <protection hidden="1"/>
    </xf>
    <xf numFmtId="49" fontId="5" fillId="14" borderId="0" xfId="0" applyNumberFormat="1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1" xfId="0" applyBorder="1"/>
    <xf numFmtId="20" fontId="0" fillId="0" borderId="1" xfId="0" applyNumberFormat="1" applyBorder="1"/>
    <xf numFmtId="0" fontId="6" fillId="0" borderId="1" xfId="0" applyFont="1" applyBorder="1"/>
    <xf numFmtId="0" fontId="7" fillId="0" borderId="1" xfId="0" applyFont="1" applyBorder="1"/>
    <xf numFmtId="0" fontId="0" fillId="16" borderId="1" xfId="0" applyFill="1" applyBorder="1"/>
    <xf numFmtId="0" fontId="0" fillId="17" borderId="1" xfId="0" applyFill="1" applyBorder="1"/>
  </cellXfs>
  <cellStyles count="1">
    <cellStyle name="Normal" xfId="0" builtinId="0"/>
  </cellStyles>
  <dxfs count="17"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00B0F0"/>
        </patternFill>
      </fill>
    </dxf>
    <dxf>
      <font>
        <b/>
        <i val="0"/>
        <strike/>
      </font>
      <fill>
        <patternFill>
          <bgColor rgb="FF6699FF"/>
        </patternFill>
      </fill>
    </dxf>
  </dxfs>
  <tableStyles count="0" defaultTableStyle="TableStyleMedium9" defaultPivotStyle="PivotStyleLight16"/>
  <colors>
    <mruColors>
      <color rgb="FF6699FF"/>
      <color rgb="FFA0F1FA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7"/>
  <sheetViews>
    <sheetView tabSelected="1" zoomScale="75" zoomScaleNormal="75" workbookViewId="0">
      <selection activeCell="F1" sqref="F1"/>
    </sheetView>
  </sheetViews>
  <sheetFormatPr defaultRowHeight="15" x14ac:dyDescent="0.25"/>
  <cols>
    <col min="1" max="1" width="17.5703125" customWidth="1"/>
    <col min="2" max="2" width="18" customWidth="1"/>
    <col min="3" max="3" width="21" customWidth="1"/>
    <col min="4" max="4" width="26.7109375" customWidth="1"/>
    <col min="5" max="5" width="23.28515625" customWidth="1"/>
    <col min="6" max="6" width="29.42578125" customWidth="1"/>
    <col min="7" max="7" width="26.28515625" customWidth="1"/>
    <col min="8" max="8" width="25.42578125" customWidth="1"/>
  </cols>
  <sheetData>
    <row r="1" spans="1:17" x14ac:dyDescent="0.25">
      <c r="A1" s="1"/>
      <c r="C1" s="26" t="s">
        <v>8</v>
      </c>
      <c r="D1" s="26"/>
      <c r="E1" s="26"/>
      <c r="F1" s="26"/>
      <c r="G1" s="26"/>
      <c r="H1" s="1"/>
      <c r="I1" s="1"/>
      <c r="J1" s="2">
        <v>0.125</v>
      </c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t="s">
        <v>8</v>
      </c>
      <c r="D2" s="28" t="s">
        <v>0</v>
      </c>
      <c r="E2" s="28"/>
      <c r="F2" s="28"/>
      <c r="G2" s="1"/>
      <c r="H2" s="1"/>
      <c r="I2" s="1"/>
      <c r="J2" s="2">
        <v>0.25</v>
      </c>
      <c r="K2" s="1"/>
      <c r="L2" s="1"/>
      <c r="M2" s="3"/>
      <c r="N2" s="1"/>
      <c r="O2" s="1"/>
      <c r="P2" s="1"/>
      <c r="Q2" s="1"/>
    </row>
    <row r="3" spans="1:17" x14ac:dyDescent="0.25">
      <c r="A3" s="1" t="s">
        <v>16</v>
      </c>
      <c r="B3" s="1"/>
      <c r="C3" s="1"/>
      <c r="D3" s="4" t="s">
        <v>1</v>
      </c>
      <c r="E3" s="1"/>
      <c r="F3" s="1" t="s">
        <v>17</v>
      </c>
      <c r="G3" s="1" t="s">
        <v>18</v>
      </c>
      <c r="H3" s="1"/>
      <c r="I3" s="1"/>
      <c r="J3" s="2">
        <v>0.375</v>
      </c>
      <c r="K3" s="1"/>
      <c r="L3" s="3"/>
      <c r="M3" s="1"/>
      <c r="N3" s="1"/>
      <c r="O3" s="1"/>
      <c r="P3" s="1"/>
      <c r="Q3" s="1"/>
    </row>
    <row r="4" spans="1:17" x14ac:dyDescent="0.25">
      <c r="A4" s="1" t="s">
        <v>10</v>
      </c>
      <c r="B4" s="2">
        <f>C4-1</f>
        <v>76</v>
      </c>
      <c r="C4" s="2">
        <f>FLOOR(E4,1)</f>
        <v>77</v>
      </c>
      <c r="D4" s="5">
        <v>5949.94</v>
      </c>
      <c r="E4" s="6">
        <f>SQRT(D4)</f>
        <v>77.135854179492952</v>
      </c>
      <c r="F4" s="2"/>
      <c r="G4" s="2">
        <f>F4+1</f>
        <v>1</v>
      </c>
      <c r="H4" s="1"/>
      <c r="I4" s="1"/>
      <c r="J4" s="2">
        <v>0.5</v>
      </c>
      <c r="K4" s="1"/>
      <c r="L4" s="1"/>
      <c r="M4" s="3"/>
      <c r="N4" s="1"/>
      <c r="O4" s="1"/>
      <c r="P4" s="1"/>
      <c r="Q4" s="1"/>
    </row>
    <row r="5" spans="1:17" x14ac:dyDescent="0.25">
      <c r="A5" s="1" t="s">
        <v>15</v>
      </c>
      <c r="B5" s="1"/>
      <c r="C5" s="1"/>
      <c r="D5" s="1"/>
      <c r="E5" s="1"/>
      <c r="F5" s="1"/>
      <c r="G5" s="1"/>
      <c r="H5" s="1"/>
      <c r="I5" s="1"/>
      <c r="J5" s="2">
        <v>0.625</v>
      </c>
      <c r="K5" s="1"/>
      <c r="L5" s="3"/>
      <c r="M5" s="1"/>
      <c r="N5" s="1"/>
      <c r="O5" s="1"/>
      <c r="P5" s="1"/>
      <c r="Q5" s="1"/>
    </row>
    <row r="6" spans="1:17" ht="30" customHeight="1" x14ac:dyDescent="0.25">
      <c r="A6" s="1" t="s">
        <v>19</v>
      </c>
      <c r="B6" s="7">
        <f>($F$4+J2)*($F$4+J2)</f>
        <v>6.25E-2</v>
      </c>
      <c r="C6" s="8" t="str">
        <f>IF(AND($D$4&gt;=B6,$D$4&lt;E6),VALUE($D$4),"")</f>
        <v/>
      </c>
      <c r="D6" s="8"/>
      <c r="E6" s="9">
        <f>($F$4+J3)*($F$4+J3)</f>
        <v>0.140625</v>
      </c>
      <c r="F6" s="8" t="str">
        <f>IF(AND($D$4&gt;=E6,$D$4&lt;H6),VALUE($D$4),"")</f>
        <v/>
      </c>
      <c r="G6" s="8"/>
      <c r="H6" s="10">
        <f>($F$4+J4)*($F$4+J4)</f>
        <v>0.25</v>
      </c>
      <c r="I6" s="1"/>
      <c r="J6" s="2">
        <v>0.75</v>
      </c>
      <c r="K6" s="1"/>
      <c r="L6" s="1"/>
      <c r="M6" s="3"/>
      <c r="N6" s="1"/>
      <c r="O6" s="1"/>
      <c r="P6" s="1"/>
      <c r="Q6" s="1"/>
    </row>
    <row r="7" spans="1:17" ht="30" customHeight="1" x14ac:dyDescent="0.25">
      <c r="A7" s="1"/>
      <c r="B7" s="8"/>
      <c r="C7" s="7">
        <f>($C$4+J2)*($C$4+J2)</f>
        <v>5967.5625</v>
      </c>
      <c r="D7" s="8" t="str">
        <f>IF(AND($D$4&gt;=C7,$D$4&lt;E7),VALUE($D$4),"")</f>
        <v/>
      </c>
      <c r="E7" s="9">
        <f>($C$4+J3)*($C$4+J3)</f>
        <v>5986.890625</v>
      </c>
      <c r="F7" s="8" t="str">
        <f>IF(AND($D$4&gt;=E7,$D$4&lt;G7),VALUE($D$4),"")</f>
        <v/>
      </c>
      <c r="G7" s="10">
        <f>($C$4+J4)*($C$4+J4)</f>
        <v>6006.25</v>
      </c>
      <c r="H7" s="8" t="str">
        <f>IF(AND($D$4&gt;=H6,$D$4&lt;H9),VALUE($D$4),"")</f>
        <v/>
      </c>
      <c r="I7" s="1"/>
      <c r="J7" s="2">
        <v>0.875</v>
      </c>
      <c r="K7" s="1"/>
      <c r="L7" s="3"/>
      <c r="M7" s="1"/>
      <c r="N7" s="1"/>
      <c r="O7" s="1"/>
      <c r="P7" s="1"/>
      <c r="Q7" s="1"/>
    </row>
    <row r="8" spans="1:17" ht="30" customHeight="1" x14ac:dyDescent="0.25">
      <c r="A8" s="1"/>
      <c r="B8" s="8" t="str">
        <f>IF(AND($D$4&gt;=B9,$D$4&lt;B6),VALUE($D$4),"")</f>
        <v/>
      </c>
      <c r="C8" s="8">
        <f>IF(AND($D$4&gt;=C9,$D$4&lt;C7),VALUE($D$4),"")</f>
        <v>5949.94</v>
      </c>
      <c r="D8" s="7">
        <f>POWER(($B$4+J2),2)</f>
        <v>5814.0625</v>
      </c>
      <c r="E8" s="9">
        <f>POWER(($B$4+J3),2)</f>
        <v>5833.140625</v>
      </c>
      <c r="F8" s="10">
        <f>POWER(($B$4+J4),2)</f>
        <v>5852.25</v>
      </c>
      <c r="G8" s="8" t="str">
        <f>IF(AND($D$4&gt;=G7,$D$4&lt;G9),VALUE($D$4),"")</f>
        <v/>
      </c>
      <c r="H8" s="8"/>
      <c r="I8" s="1"/>
      <c r="J8" s="2">
        <v>1</v>
      </c>
      <c r="K8" s="1"/>
      <c r="L8" s="1"/>
      <c r="M8" s="1"/>
      <c r="N8" s="1"/>
      <c r="O8" s="1"/>
      <c r="P8" s="1"/>
      <c r="Q8" s="1"/>
    </row>
    <row r="9" spans="1:17" ht="30" customHeight="1" x14ac:dyDescent="0.25">
      <c r="A9" s="1"/>
      <c r="B9" s="9">
        <f>($F$4+J1)*($F$4+J1)</f>
        <v>1.5625E-2</v>
      </c>
      <c r="C9" s="9">
        <f>($C$4+J1)*($C$4+J1)</f>
        <v>5948.265625</v>
      </c>
      <c r="D9" s="9">
        <f>POWER(($B$4+J1),2)</f>
        <v>5795.015625</v>
      </c>
      <c r="E9" s="11">
        <f>POWER(B4,2)</f>
        <v>5776</v>
      </c>
      <c r="F9" s="9">
        <f>POWER(($B$4+J5),2)</f>
        <v>5871.390625</v>
      </c>
      <c r="G9" s="9">
        <f>($C$4+J5)*($C$4+J5)</f>
        <v>6025.640625</v>
      </c>
      <c r="H9" s="9">
        <f>($F$4+J5)*($F$4+J5)</f>
        <v>0.390625</v>
      </c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25">
      <c r="A10" s="1"/>
      <c r="B10" s="8"/>
      <c r="C10" s="8" t="str">
        <f>IF(AND($D$4&gt;=D10,$D$4&lt;C9),VALUE($D$4),"")</f>
        <v/>
      </c>
      <c r="D10" s="10">
        <f>POWER(($B$4+J8),2)</f>
        <v>5929</v>
      </c>
      <c r="E10" s="9">
        <f>POWER(($B$4+J7),2)</f>
        <v>5909.765625</v>
      </c>
      <c r="F10" s="7">
        <f>POWER(($B$4+J6),2)</f>
        <v>5890.5625</v>
      </c>
      <c r="G10" s="8" t="str">
        <f>IF(AND($D$4&gt;=G9,$D$4&lt;G11),VALUE($D$4),"")</f>
        <v/>
      </c>
      <c r="H10" s="8" t="str">
        <f>IF(AND($D$4&gt;=H9,$D$4&lt;H12),VALUE($D$4),"")</f>
        <v/>
      </c>
      <c r="I10" s="1"/>
      <c r="J10" s="1"/>
      <c r="K10" s="1"/>
      <c r="L10" s="1"/>
      <c r="M10" s="3"/>
      <c r="N10" s="1"/>
      <c r="O10" s="1"/>
      <c r="P10" s="1"/>
      <c r="Q10" s="1"/>
    </row>
    <row r="11" spans="1:17" ht="30" customHeight="1" x14ac:dyDescent="0.25">
      <c r="A11" s="1"/>
      <c r="B11" s="8" t="str">
        <f>IF(AND($D$4&gt;=C11,$D$4&lt;B9),VALUE($D$4),"")</f>
        <v/>
      </c>
      <c r="C11" s="10">
        <f>($C$4+J8)*($C$4+J8)</f>
        <v>6084</v>
      </c>
      <c r="D11" s="8" t="str">
        <f>IF(AND($D$4&gt;=E11,$D$4&lt;C11),VALUE($D$4),"")</f>
        <v/>
      </c>
      <c r="E11" s="9">
        <f>($C$4+J7)*($C$4+J7)</f>
        <v>6064.515625</v>
      </c>
      <c r="F11" s="8" t="str">
        <f>IF(AND($D$4&gt;=G11,$D$4&lt;E11),VALUE($D$4),"")</f>
        <v/>
      </c>
      <c r="G11" s="7">
        <f>($C$4+J6)*($C$4+J6)</f>
        <v>6045.0625</v>
      </c>
      <c r="H11" s="8"/>
      <c r="I11" s="1"/>
      <c r="J11" s="1"/>
      <c r="K11" s="1"/>
      <c r="L11" s="3"/>
      <c r="M11" s="1"/>
      <c r="N11" s="1"/>
      <c r="O11" s="1"/>
      <c r="P11" s="1"/>
      <c r="Q11" s="1"/>
    </row>
    <row r="12" spans="1:17" ht="30" customHeight="1" x14ac:dyDescent="0.25">
      <c r="A12" s="1"/>
      <c r="B12" s="10">
        <f>($F$4+J8)*($F$4+J8)</f>
        <v>1</v>
      </c>
      <c r="C12" s="8"/>
      <c r="D12" s="8" t="str">
        <f>IF(AND($D$4&gt;=E12,$D$4&lt;B12),VALUE($D$4),"")</f>
        <v/>
      </c>
      <c r="E12" s="9">
        <f>($F$4+J7)*($F$4+J7)</f>
        <v>0.765625</v>
      </c>
      <c r="F12" s="8"/>
      <c r="G12" s="8" t="str">
        <f>IF(AND($D$4&gt;=H12,$D$4&lt;E12),VALUE($D$4),"")</f>
        <v/>
      </c>
      <c r="H12" s="7">
        <f>($F$4+J6)*($F$4+J6)</f>
        <v>0.5625</v>
      </c>
      <c r="I12" s="1"/>
      <c r="J12" s="1"/>
      <c r="K12" s="1"/>
      <c r="L12" s="1"/>
      <c r="M12" s="3"/>
      <c r="N12" s="1"/>
      <c r="O12" s="1"/>
      <c r="P12" s="1"/>
      <c r="Q12" s="1"/>
    </row>
    <row r="13" spans="1:17" x14ac:dyDescent="0.25">
      <c r="A13" s="12">
        <v>26</v>
      </c>
      <c r="B13" s="1"/>
      <c r="C13" s="1"/>
      <c r="D13" s="13">
        <v>1</v>
      </c>
      <c r="E13" s="13">
        <v>2</v>
      </c>
      <c r="F13" s="13">
        <v>3</v>
      </c>
      <c r="G13" s="13">
        <v>4</v>
      </c>
      <c r="H13" s="13">
        <v>5</v>
      </c>
      <c r="I13" s="1"/>
      <c r="J13" s="1"/>
      <c r="K13" s="1"/>
      <c r="L13" s="3"/>
      <c r="M13" s="1"/>
      <c r="N13" s="1"/>
      <c r="O13" s="1"/>
      <c r="P13" s="1"/>
      <c r="Q13" s="1"/>
    </row>
    <row r="14" spans="1:17" x14ac:dyDescent="0.25">
      <c r="A14" s="14" t="s">
        <v>2</v>
      </c>
      <c r="B14" s="5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5967.5625</v>
      </c>
      <c r="C14" s="14" t="s">
        <v>3</v>
      </c>
      <c r="D14" s="15">
        <f>B18*0.9995</f>
        <v>5983.8971796875003</v>
      </c>
      <c r="E14" s="15">
        <f>C18*0.9995</f>
        <v>6003.2468750000007</v>
      </c>
      <c r="F14" s="15">
        <f>D18*0.9995</f>
        <v>6022.6278046875004</v>
      </c>
      <c r="G14" s="15">
        <f>E18*0.9995</f>
        <v>6042.0399687500003</v>
      </c>
      <c r="H14" s="15">
        <f>F18*0.9995</f>
        <v>6061.4833671875003</v>
      </c>
      <c r="I14" s="1"/>
      <c r="J14" s="1"/>
      <c r="K14" s="1"/>
      <c r="L14" s="1"/>
      <c r="M14" s="3"/>
      <c r="N14" s="1"/>
      <c r="O14" s="1"/>
      <c r="P14" s="1"/>
      <c r="Q14" s="1"/>
    </row>
    <row r="15" spans="1:17" x14ac:dyDescent="0.25">
      <c r="A15" s="16"/>
      <c r="B15" s="16"/>
      <c r="C15" s="16"/>
      <c r="D15" s="17"/>
      <c r="E15" s="17"/>
      <c r="F15" s="17"/>
      <c r="G15" s="17"/>
      <c r="H15" s="17"/>
      <c r="I15" s="1"/>
      <c r="J15" s="1"/>
      <c r="K15" s="1"/>
      <c r="L15" s="1"/>
      <c r="M15" s="3"/>
      <c r="N15" s="1"/>
      <c r="O15" s="1"/>
      <c r="P15" s="1"/>
      <c r="Q15" s="1"/>
    </row>
    <row r="16" spans="1:17" x14ac:dyDescent="0.25">
      <c r="A16" s="18" t="s">
        <v>4</v>
      </c>
      <c r="B16" s="19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5948.265625</v>
      </c>
      <c r="C16" s="18" t="s">
        <v>3</v>
      </c>
      <c r="D16" s="20">
        <f>B20*1.0005</f>
        <v>5931.9645</v>
      </c>
      <c r="E16" s="20">
        <f t="shared" ref="E16:H16" si="0">C20*1.0005</f>
        <v>5912.7205078124998</v>
      </c>
      <c r="F16" s="20">
        <f t="shared" si="0"/>
        <v>5893.5077812499994</v>
      </c>
      <c r="G16" s="20">
        <f t="shared" si="0"/>
        <v>5874.3263203124998</v>
      </c>
      <c r="H16" s="20">
        <f t="shared" si="0"/>
        <v>5855.176125</v>
      </c>
      <c r="I16" s="1"/>
      <c r="J16" s="1"/>
      <c r="K16" s="1"/>
      <c r="L16" s="3"/>
      <c r="M16" s="1"/>
      <c r="N16" s="1"/>
      <c r="O16" s="1"/>
      <c r="P16" s="1"/>
      <c r="Q16" s="1"/>
    </row>
    <row r="17" spans="1:17" x14ac:dyDescent="0.25">
      <c r="A17" s="1"/>
      <c r="B17" s="13">
        <v>1</v>
      </c>
      <c r="C17" s="21">
        <v>2</v>
      </c>
      <c r="D17" s="13">
        <v>3</v>
      </c>
      <c r="E17" s="21">
        <v>4</v>
      </c>
      <c r="F17" s="13">
        <v>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4" t="s">
        <v>6</v>
      </c>
      <c r="B18" s="22">
        <f>IF(C10&lt;&gt;"",VALUE(C7),IF(C8&lt;&gt;"",VALUE(E7),IF(D7&lt;&gt;"",VALUE(G7),IF(F7&lt;&gt;"",VALUE(G9),IF(G8&lt;&gt;"",VALUE(G11),IF(G10&lt;&gt;"",VALUE(E11),IF(F11&lt;&gt;"",VALUE(C11),IF(D11&lt;&gt;"",VALUE(B9),IF(B11&lt;&gt;"",VALUE(B6),IF(B8&lt;&gt;"",VALUE(E6),IF(C6&lt;&gt;"",VALUE(H6),IF(F6&lt;&gt;"",VALUE(H9),IF(H7&lt;&gt;"",VALUE(H12),IF(H10&lt;&gt;"",VALUE(E12),IF(G12&lt;&gt;"",VALUE(B12),IF(D12&lt;&gt;"",VALUE(B12),""))))))))))))))))</f>
        <v>5986.890625</v>
      </c>
      <c r="C18" s="22">
        <f>IF(C10&lt;&gt;"",VALUE(E7),IF(C8&lt;&gt;"",VALUE(G7),IF(D7&lt;&gt;"",VALUE(G9),IF(F7&lt;&gt;"",VALUE(G11),IF(G8&lt;&gt;"",VALUE(E11),IF(G10&lt;&gt;"",VALUE(C11),IF(F11&lt;&gt;"",VALUE(B9),IF(D11&lt;&gt;"",VALUE(B6),IF(B11&lt;&gt;"",VALUE(E6),IF(B8&lt;&gt;"",VALUE(H6),IF(C6&lt;&gt;"",VALUE(H9),IF(F6&lt;&gt;"",VALUE(H12),IF(H7&lt;&gt;"",VALUE(E12),IF(H10&lt;&gt;"",VALUE(B12),IF(G12&lt;&gt;"",VALUE(B12),IF(D12&lt;&gt;"",VALUE(B12),""))))))))))))))))</f>
        <v>6006.25</v>
      </c>
      <c r="D18" s="22">
        <f>IF(C10&lt;&gt;"",VALUE(G7),IF(C8&lt;&gt;"",VALUE(G9),IF(D7&lt;&gt;"",VALUE(G11),IF(F7&lt;&gt;"",VALUE(E11),IF(G8&lt;&gt;"",VALUE(C11),IF(G10&lt;&gt;"",VALUE(B9),IF(F11&lt;&gt;"",VALUE(B6),IF(D11&lt;&gt;"",VALUE(E6),IF(B11&lt;&gt;"",VALUE(H6),IF(B8&lt;&gt;"",VALUE(H9),IF(C6&lt;&gt;"",VALUE(H12),IF(F6&lt;&gt;"",VALUE(E12),IF(H7&lt;&gt;"",VALUE(B12),IF(H10&lt;&gt;"",VALUE(B12),IF(G12&lt;&gt;"",VALUE(B12),IF(D12&lt;&gt;"",VALUE(B12),""))))))))))))))))</f>
        <v>6025.640625</v>
      </c>
      <c r="E18" s="22">
        <f>IF(C10&lt;&gt;"",VALUE(G9),IF(C8&lt;&gt;"",VALUE(G11),IF(D7&lt;&gt;"",VALUE(E11),IF(F7&lt;&gt;"",VALUE(C11),IF(G8&lt;&gt;"",VALUE(B9),IF(G10&lt;&gt;"",VALUE(B6),IF(F11&lt;&gt;"",VALUE(E6),IF(D11&lt;&gt;"",VALUE(H6),IF(B11&lt;&gt;"",VALUE(H9),IF(B8&lt;&gt;"",VALUE(H12),IF(C6&lt;&gt;"",VALUE(E12),IF(F6&lt;&gt;"",VALUE(B12),IF(H7&lt;&gt;"",VALUE(B12),IF(H10&lt;&gt;"",VALUE(B12),IF(G12&lt;&gt;"",VALUE(B12),IF(D12&lt;&gt;"",VALUE(B12),""))))))))))))))))</f>
        <v>6045.0625</v>
      </c>
      <c r="F18" s="22">
        <f>IF(C10&lt;&gt;"",VALUE(G11),IF(C8&lt;&gt;"",VALUE(E11),IF(D7&lt;&gt;"",VALUE(C11),IF(F7&lt;&gt;"",VALUE(B9),IF(G8&lt;&gt;"",VALUE(B6),IF(G10&lt;&gt;"",VALUE(E6),IF(F11&lt;&gt;"",VALUE(H6),IF(D11&lt;&gt;"",VALUE(H9),IF(B11&lt;&gt;"",VALUE(H12),IF(B8&lt;&gt;"",VALUE(E12),IF(C6&lt;&gt;"",VALUE(B12),IF(F6&lt;&gt;"",VALUE(B12),IF(H7&lt;&gt;"",VALUE(B12),IF(H10&lt;&gt;"",VALUE(B12),IF(G12&lt;&gt;"",VALUE(B12),IF(D12&lt;&gt;"",VALUE(B12),""))))))))))))))))</f>
        <v>6064.515625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22" t="s">
        <v>7</v>
      </c>
      <c r="B19" s="23">
        <f>IF(C10&lt;&gt;"",VALUE(D10),IF(C8&lt;&gt;"",VALUE(C9),IF(D7&lt;&gt;"",VALUE(C7),IF(F7&lt;&gt;"",VALUE(E7),IF(G8&lt;&gt;"",VALUE(G7),IF(G10&lt;&gt;"",VALUE(G9),IF(F11&lt;&gt;"",VALUE(G11),IF(D11&lt;&gt;"",VALUE(E11),IF(B11&lt;&gt;"",VALUE(C11),IF(B8&lt;&gt;"",VALUE(B9),IF(C6&lt;&gt;"",VALUE(B6),IF(F6&lt;&gt;"",VALUE(E6),IF(H7&lt;&gt;"",VALUE(H6),IF(H10&lt;&gt;"",VALUE(H9),IF(G12&lt;&gt;"",VALUE(H12),IF(D12&lt;&gt;"",VALUE(E12),""))))))))))))))))</f>
        <v>5948.265625</v>
      </c>
      <c r="C19" s="1"/>
      <c r="D19" s="1"/>
      <c r="E19" s="1"/>
      <c r="F19" s="1"/>
      <c r="G19" s="27" t="s">
        <v>9</v>
      </c>
      <c r="H19" s="27"/>
      <c r="I19" s="27"/>
      <c r="J19" s="27"/>
      <c r="K19" s="27"/>
      <c r="L19" s="27"/>
      <c r="M19" s="1"/>
      <c r="N19" s="1"/>
      <c r="O19" s="1"/>
      <c r="P19" s="1"/>
      <c r="Q19" s="1"/>
    </row>
    <row r="20" spans="1:17" x14ac:dyDescent="0.25">
      <c r="A20" s="14" t="s">
        <v>5</v>
      </c>
      <c r="B20" s="24">
        <f>IF(C10&lt;&gt;"",VALUE(E10),IF(C8&lt;&gt;"",VALUE(D10),IF(D7&lt;&gt;"",VALUE(C9),IF(F7&lt;&gt;"",VALUE(C7),IF(G8&lt;&gt;"",VALUE(E7),IF(G10&lt;&gt;"",VALUE(G7),IF(F11&lt;&gt;"",VALUE(G9),IF(D11&lt;&gt;"",VALUE(G11),IF(B11&lt;&gt;"",VALUE(E11),IF(B8&lt;&gt;"",VALUE(C11),IF(C6&lt;&gt;"",VALUE(B9),IF(F6&lt;&gt;"",VALUE(B6),IF(H7&lt;&gt;"",VALUE(E6),IF(H10&lt;&gt;"",VALUE(H6),IF(G12&lt;&gt;"",VALUE(H9),IF(D12&lt;&gt;"",VALUE(H12),""))))))))))))))))</f>
        <v>5929</v>
      </c>
      <c r="C20" s="24">
        <f>IF(C10&lt;&gt;"",VALUE(F10),IF(C8&lt;&gt;"",VALUE(E10),IF(D7&lt;&gt;"",VALUE(D10),IF(F7&lt;&gt;"",VALUE(C9),IF(G8&lt;&gt;"",VALUE(C7),IF(G10&lt;&gt;"",VALUE(E7),IF(F11&lt;&gt;"",VALUE(G7),IF(D11&lt;&gt;"",VALUE(G9),IF(B11&lt;&gt;"",VALUE(G11),IF(B8&lt;&gt;"",VALUE(E11),IF(C6&lt;&gt;"",VALUE(C11),IF(F6&lt;&gt;"",VALUE(B9),IF(H7&lt;&gt;"",VALUE(B6),IF(H10&lt;&gt;"",VALUE(E6),IF(G12&lt;&gt;"",VALUE(H6),IF(D12&lt;&gt;"",VALUE(H9),""))))))))))))))))</f>
        <v>5909.765625</v>
      </c>
      <c r="D20" s="24">
        <f>IF(C10&lt;&gt;"",VALUE(F9),IF(C8&lt;&gt;"",VALUE(F10),IF(D7&lt;&gt;"",VALUE(E10),IF(F7&lt;&gt;"",VALUE(D10),IF(G8&lt;&gt;"",VALUE(C9),IF(G10&lt;&gt;"",VALUE(C7),IF(F11&lt;&gt;"",VALUE(E7),IF(D11&lt;&gt;"",VALUE(G7),IF(B11&lt;&gt;"",VALUE(G9),IF(B8&lt;&gt;"",VALUE(G11),IF(C6&lt;&gt;"",VALUE(E11),IF(F6&lt;&gt;"",VALUE(C11),IF(H7&lt;&gt;"",VALUE(B9),IF(H10&lt;&gt;"",VALUE(B6),IF(G12&lt;&gt;"",VALUE(E6),IF(D12&lt;&gt;"",VALUE(H6),""))))))))))))))))</f>
        <v>5890.5625</v>
      </c>
      <c r="E20" s="24">
        <f>IF(C10&lt;&gt;"",VALUE(F8),IF(C8&lt;&gt;"",VALUE(F9),IF(D7&lt;&gt;"",VALUE(F10),IF(F7&lt;&gt;"",VALUE(E10),IF(G8&lt;&gt;"",VALUE(D10),IF(G10&lt;&gt;"",VALUE(C9),IF(F11&lt;&gt;"",VALUE(C7),IF(D11&lt;&gt;"",VALUE(E7),IF(B11&lt;&gt;"",VALUE(G7),IF(B8&lt;&gt;"",VALUE(G9),IF(C6&lt;&gt;"",VALUE(G11),IF(F6&lt;&gt;"",VALUE(E11),IF(H7&lt;&gt;"",VALUE(C11),IF(H10&lt;&gt;"",VALUE(B9),IF(G12&lt;&gt;"",VALUE(B6),IF(D12&lt;&gt;"",VALUE(E6),""))))))))))))))))</f>
        <v>5871.390625</v>
      </c>
      <c r="F20" s="24">
        <f>IF(C10&lt;&gt;"",VALUE(E8),IF(C8&lt;&gt;"",VALUE(F8),IF(D7&lt;&gt;"",VALUE(F9),IF(F7&lt;&gt;"",VALUE(F10),IF(G8&lt;&gt;"",VALUE(E10),IF(G10&lt;&gt;"",VALUE(D10),IF(F11&lt;&gt;"",VALUE(C9),IF(D11&lt;&gt;"",VALUE(C7),IF(B11&lt;&gt;"",VALUE(E7),IF(B8&lt;&gt;"",VALUE(G7),IF(C6&lt;&gt;"",VALUE(G9),IF(F6&lt;&gt;"",VALUE(G11),IF(H7&lt;&gt;"",VALUE(E11),IF(H10&lt;&gt;"",VALUE(C11),IF(G12&lt;&gt;"",VALUE(B9),IF(D12&lt;&gt;"",VALUE(B6),""))))))))))))))))</f>
        <v>5852.25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22" t="s">
        <v>7</v>
      </c>
      <c r="B21" s="23">
        <f>IF(C10&lt;&gt;"",VALUE(C9),IF(C8&lt;&gt;"",VALUE(C7),IF(D7&lt;&gt;"",VALUE(E7),IF(F7&lt;&gt;"",VALUE(G7),IF(G8&lt;&gt;"",VALUE(G9),IF(G10&lt;&gt;"",VALUE(G11),IF(F11&lt;&gt;"",VALUE(E11),IF(D11&lt;&gt;"",VALUE(C11),IF(B11&lt;&gt;"",VALUE(B9),IF(B8&lt;&gt;"",VALUE(B6),IF(C6&lt;&gt;"",VALUE(E6),IF(F6&lt;&gt;"",VALUE(H6),IF(H7&lt;&gt;"",VALUE(H9),IF(H10&lt;&gt;"",VALUE(H12),IF(G12&lt;&gt;"",VALUE(E12),IF(D12&lt;&gt;"",VALUE(B12),""))))))))))))))))</f>
        <v>5967.5625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31" spans="1:17" x14ac:dyDescent="0.25">
      <c r="A31" t="s">
        <v>11</v>
      </c>
      <c r="C31" s="25"/>
      <c r="E31" s="25"/>
    </row>
    <row r="32" spans="1:17" x14ac:dyDescent="0.25">
      <c r="A32" t="s">
        <v>11</v>
      </c>
      <c r="C32" s="25"/>
      <c r="E32" s="25"/>
    </row>
    <row r="33" spans="1:1" x14ac:dyDescent="0.25">
      <c r="A33" t="s">
        <v>11</v>
      </c>
    </row>
    <row r="34" spans="1:1" x14ac:dyDescent="0.25">
      <c r="A34" t="s">
        <v>12</v>
      </c>
    </row>
    <row r="35" spans="1:1" x14ac:dyDescent="0.25">
      <c r="A35" t="s">
        <v>12</v>
      </c>
    </row>
    <row r="36" spans="1:1" x14ac:dyDescent="0.25">
      <c r="A36" t="s">
        <v>11</v>
      </c>
    </row>
    <row r="37" spans="1:1" x14ac:dyDescent="0.25">
      <c r="A37" t="s">
        <v>11</v>
      </c>
    </row>
  </sheetData>
  <sheetProtection formatCells="0"/>
  <mergeCells count="2">
    <mergeCell ref="G19:L19"/>
    <mergeCell ref="D2:F2"/>
  </mergeCells>
  <conditionalFormatting sqref="C8">
    <cfRule type="expression" dxfId="16" priority="7">
      <formula>$C$8&lt;&gt;""</formula>
    </cfRule>
  </conditionalFormatting>
  <conditionalFormatting sqref="G10">
    <cfRule type="expression" dxfId="15" priority="10">
      <formula>$G$10&lt;&gt;""</formula>
    </cfRule>
  </conditionalFormatting>
  <conditionalFormatting sqref="C10">
    <cfRule type="expression" dxfId="14" priority="9">
      <formula>$C$10&lt;&gt;""</formula>
    </cfRule>
  </conditionalFormatting>
  <conditionalFormatting sqref="G8">
    <cfRule type="expression" dxfId="13" priority="8">
      <formula>$G$8&lt;&gt;""</formula>
    </cfRule>
  </conditionalFormatting>
  <conditionalFormatting sqref="B11">
    <cfRule type="expression" dxfId="12" priority="12">
      <formula>$B$11&lt;&gt;""</formula>
    </cfRule>
  </conditionalFormatting>
  <conditionalFormatting sqref="D11">
    <cfRule type="expression" dxfId="11" priority="13">
      <formula>$D$11&lt;&gt;""</formula>
    </cfRule>
  </conditionalFormatting>
  <conditionalFormatting sqref="F11">
    <cfRule type="expression" dxfId="10" priority="14">
      <formula>$F$11&lt;&gt;""</formula>
    </cfRule>
  </conditionalFormatting>
  <conditionalFormatting sqref="H11">
    <cfRule type="expression" dxfId="9" priority="17">
      <formula>$H$11&lt;&gt;""</formula>
    </cfRule>
  </conditionalFormatting>
  <conditionalFormatting sqref="D12">
    <cfRule type="expression" dxfId="8" priority="18">
      <formula>$D$12&lt;&gt;""</formula>
    </cfRule>
  </conditionalFormatting>
  <conditionalFormatting sqref="G12">
    <cfRule type="expression" dxfId="7" priority="20">
      <formula>$G$12&lt;&gt;""</formula>
    </cfRule>
  </conditionalFormatting>
  <conditionalFormatting sqref="C6">
    <cfRule type="expression" dxfId="6" priority="1">
      <formula>$C$6&lt;&gt;""</formula>
    </cfRule>
  </conditionalFormatting>
  <conditionalFormatting sqref="F6">
    <cfRule type="expression" dxfId="5" priority="2">
      <formula>$F$6&lt;&gt;""</formula>
    </cfRule>
  </conditionalFormatting>
  <conditionalFormatting sqref="D7">
    <cfRule type="expression" dxfId="4" priority="5">
      <formula>$D$7&lt;&gt;""</formula>
    </cfRule>
  </conditionalFormatting>
  <conditionalFormatting sqref="F7">
    <cfRule type="expression" dxfId="3" priority="4">
      <formula>$F$7&lt;&gt;""</formula>
    </cfRule>
  </conditionalFormatting>
  <conditionalFormatting sqref="H7">
    <cfRule type="expression" dxfId="2" priority="3">
      <formula>$H$7&lt;&gt;""</formula>
    </cfRule>
  </conditionalFormatting>
  <conditionalFormatting sqref="B8">
    <cfRule type="expression" dxfId="1" priority="6">
      <formula>$B$8&lt;&gt;""</formula>
    </cfRule>
  </conditionalFormatting>
  <conditionalFormatting sqref="H10">
    <cfRule type="expression" dxfId="0" priority="11">
      <formula>$H$10&lt;&gt;""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L18"/>
  <sheetViews>
    <sheetView workbookViewId="0">
      <selection activeCell="G19" sqref="G19"/>
    </sheetView>
  </sheetViews>
  <sheetFormatPr defaultRowHeight="15" x14ac:dyDescent="0.25"/>
  <sheetData>
    <row r="3" spans="2:12" x14ac:dyDescent="0.25">
      <c r="D3" t="s">
        <v>20</v>
      </c>
      <c r="E3" t="s">
        <v>21</v>
      </c>
      <c r="G3" t="s">
        <v>22</v>
      </c>
    </row>
    <row r="4" spans="2:12" x14ac:dyDescent="0.25">
      <c r="H4">
        <f>(F17+K17)/2</f>
        <v>6055.5729478702606</v>
      </c>
    </row>
    <row r="5" spans="2:12" x14ac:dyDescent="0.25">
      <c r="C5" s="29"/>
      <c r="D5" s="29"/>
      <c r="E5" s="29">
        <v>9.15</v>
      </c>
      <c r="F5" s="29" t="s">
        <v>23</v>
      </c>
      <c r="G5" s="29" t="s">
        <v>24</v>
      </c>
      <c r="H5" s="29"/>
      <c r="I5" s="30">
        <v>0.44027777777777777</v>
      </c>
      <c r="J5" s="30">
        <v>0.50277777777777777</v>
      </c>
      <c r="K5" s="29"/>
    </row>
    <row r="6" spans="2:12" x14ac:dyDescent="0.25">
      <c r="C6" s="29"/>
      <c r="D6" s="29"/>
      <c r="E6" s="31" t="s">
        <v>25</v>
      </c>
      <c r="F6" s="29">
        <v>6048.5</v>
      </c>
      <c r="G6" s="29">
        <v>0</v>
      </c>
      <c r="H6" s="29" t="s">
        <v>26</v>
      </c>
      <c r="I6" s="29">
        <v>6062.65</v>
      </c>
      <c r="J6" s="29"/>
      <c r="K6" s="29"/>
    </row>
    <row r="7" spans="2:12" x14ac:dyDescent="0.25">
      <c r="C7" s="29"/>
      <c r="D7" s="29" t="s">
        <v>27</v>
      </c>
      <c r="E7" s="29" t="s">
        <v>28</v>
      </c>
      <c r="F7" s="29" t="s">
        <v>29</v>
      </c>
      <c r="G7" s="29"/>
      <c r="H7" s="29"/>
      <c r="I7" s="29"/>
      <c r="J7" s="29" t="s">
        <v>28</v>
      </c>
      <c r="K7" s="29"/>
    </row>
    <row r="8" spans="2:12" x14ac:dyDescent="0.25">
      <c r="C8" s="29" t="s">
        <v>30</v>
      </c>
      <c r="D8" s="29">
        <v>86.25</v>
      </c>
      <c r="E8" s="29">
        <f t="shared" ref="E8:E18" si="0">D8/180</f>
        <v>0.47916666666666669</v>
      </c>
      <c r="F8" s="29">
        <f>POWER(SQRT(F6)+E8,2)</f>
        <v>6123.2611993717101</v>
      </c>
      <c r="G8" s="29"/>
      <c r="H8" s="29" t="s">
        <v>31</v>
      </c>
      <c r="I8" s="29">
        <v>86.25</v>
      </c>
      <c r="J8" s="29">
        <f t="shared" ref="J8:J18" si="1">I8/180</f>
        <v>0.47916666666666669</v>
      </c>
      <c r="K8" s="29">
        <f>POWER(SQRT(I6)-J8,2)</f>
        <v>5988.260872477631</v>
      </c>
    </row>
    <row r="9" spans="2:12" x14ac:dyDescent="0.25">
      <c r="C9" s="29" t="s">
        <v>32</v>
      </c>
      <c r="D9" s="29">
        <v>82.5</v>
      </c>
      <c r="E9" s="29">
        <f t="shared" si="0"/>
        <v>0.45833333333333331</v>
      </c>
      <c r="F9" s="29">
        <f>POWER(SQRT(F6)+E9,2)</f>
        <v>6120.0011638313927</v>
      </c>
      <c r="G9" s="29"/>
      <c r="H9" s="29" t="s">
        <v>33</v>
      </c>
      <c r="I9" s="29">
        <v>82.5</v>
      </c>
      <c r="J9" s="29">
        <f t="shared" si="1"/>
        <v>0.45833333333333331</v>
      </c>
      <c r="K9" s="29">
        <f>POWER(SQRT(I6)-J9,2)</f>
        <v>5991.485633758798</v>
      </c>
    </row>
    <row r="10" spans="2:12" x14ac:dyDescent="0.25">
      <c r="C10" s="29" t="s">
        <v>34</v>
      </c>
      <c r="D10" s="29">
        <v>75</v>
      </c>
      <c r="E10" s="29">
        <f t="shared" si="0"/>
        <v>0.41666666666666669</v>
      </c>
      <c r="F10" s="29">
        <f>POWER(SQRT(F6)+E10,2)</f>
        <v>6113.4836969174294</v>
      </c>
      <c r="G10" s="29"/>
      <c r="H10" s="29" t="s">
        <v>35</v>
      </c>
      <c r="I10" s="29">
        <v>75</v>
      </c>
      <c r="J10" s="29">
        <f t="shared" si="1"/>
        <v>0.41666666666666669</v>
      </c>
      <c r="K10" s="29">
        <f>POWER(SQRT(I6)-J10,2)</f>
        <v>5997.9377604877945</v>
      </c>
    </row>
    <row r="11" spans="2:12" x14ac:dyDescent="0.25">
      <c r="C11" s="29" t="s">
        <v>36</v>
      </c>
      <c r="D11" s="29">
        <v>71.25</v>
      </c>
      <c r="E11" s="29">
        <f t="shared" si="0"/>
        <v>0.39583333333333331</v>
      </c>
      <c r="F11" s="29">
        <f>POWER(SQRT(F6)+E11,2)</f>
        <v>6110.2262655437789</v>
      </c>
      <c r="G11" s="29"/>
      <c r="H11" s="29" t="s">
        <v>37</v>
      </c>
      <c r="I11" s="29">
        <v>71.25</v>
      </c>
      <c r="J11" s="29">
        <f t="shared" si="1"/>
        <v>0.39583333333333331</v>
      </c>
      <c r="K11" s="29">
        <f>POWER(SQRT(I6)-J11,2)</f>
        <v>6001.1651259356286</v>
      </c>
    </row>
    <row r="12" spans="2:12" x14ac:dyDescent="0.25">
      <c r="C12" s="29" t="s">
        <v>38</v>
      </c>
      <c r="D12" s="29">
        <v>63.75</v>
      </c>
      <c r="E12" s="29">
        <f t="shared" si="0"/>
        <v>0.35416666666666669</v>
      </c>
      <c r="F12" s="29">
        <f>POWER(SQRT(F6)+E12,2)</f>
        <v>6103.7140069631487</v>
      </c>
      <c r="G12" s="29"/>
      <c r="H12" s="29" t="s">
        <v>39</v>
      </c>
      <c r="I12" s="29">
        <v>63.75</v>
      </c>
      <c r="J12" s="29">
        <f t="shared" si="1"/>
        <v>0.35416666666666669</v>
      </c>
      <c r="K12" s="29">
        <f>POWER(SQRT(I6)-J12,2)</f>
        <v>6007.622460997959</v>
      </c>
    </row>
    <row r="13" spans="2:12" x14ac:dyDescent="0.25">
      <c r="C13" s="32" t="s">
        <v>40</v>
      </c>
      <c r="D13" s="32">
        <v>45</v>
      </c>
      <c r="E13" s="32">
        <f t="shared" si="0"/>
        <v>0.25</v>
      </c>
      <c r="F13" s="32">
        <f>POWER(SQRT(F6)+E13,2)</f>
        <v>6087.4485514837907</v>
      </c>
      <c r="G13" s="32"/>
      <c r="H13" s="32" t="s">
        <v>41</v>
      </c>
      <c r="I13" s="32">
        <v>45</v>
      </c>
      <c r="J13" s="32">
        <f t="shared" si="1"/>
        <v>0.25</v>
      </c>
      <c r="K13" s="32">
        <f>POWER(SQRT(I6)-J13,2)</f>
        <v>6023.7809896260105</v>
      </c>
    </row>
    <row r="14" spans="2:12" x14ac:dyDescent="0.25">
      <c r="C14" s="33" t="s">
        <v>39</v>
      </c>
      <c r="D14" s="33">
        <f>90-D12</f>
        <v>26.25</v>
      </c>
      <c r="E14" s="33">
        <f t="shared" si="0"/>
        <v>0.14583333333333334</v>
      </c>
      <c r="F14" s="33">
        <f>POWER(SQRT(F6)+E14,2)</f>
        <v>6071.2047973933213</v>
      </c>
      <c r="G14" s="33"/>
      <c r="H14" s="33" t="s">
        <v>38</v>
      </c>
      <c r="I14" s="33">
        <f>90-I12</f>
        <v>26.25</v>
      </c>
      <c r="J14" s="33">
        <f t="shared" si="1"/>
        <v>0.14583333333333334</v>
      </c>
      <c r="K14" s="33">
        <f>POWER(SQRT(I6)-J14,2)</f>
        <v>6039.9612196429507</v>
      </c>
    </row>
    <row r="15" spans="2:12" x14ac:dyDescent="0.25">
      <c r="C15" s="33" t="s">
        <v>37</v>
      </c>
      <c r="D15" s="33">
        <f>90-D11</f>
        <v>18.75</v>
      </c>
      <c r="E15" s="33">
        <f t="shared" si="0"/>
        <v>0.10416666666666667</v>
      </c>
      <c r="F15" s="33">
        <f>POWER(SQRT(F6)+E15,2)</f>
        <v>6064.713372146025</v>
      </c>
      <c r="G15" s="33"/>
      <c r="H15" s="33" t="s">
        <v>36</v>
      </c>
      <c r="I15" s="33">
        <f>90-I11</f>
        <v>18.75</v>
      </c>
      <c r="J15" s="33">
        <f t="shared" si="1"/>
        <v>0.10416666666666667</v>
      </c>
      <c r="K15" s="33">
        <f>POWER(SQRT(I6)-J15,2)</f>
        <v>6046.4393880386142</v>
      </c>
    </row>
    <row r="16" spans="2:12" x14ac:dyDescent="0.25">
      <c r="B16" t="s">
        <v>14</v>
      </c>
      <c r="C16" s="33" t="s">
        <v>35</v>
      </c>
      <c r="D16" s="33">
        <f>90-D10</f>
        <v>15</v>
      </c>
      <c r="E16" s="33">
        <f t="shared" si="0"/>
        <v>8.3333333333333329E-2</v>
      </c>
      <c r="F16" s="33">
        <f>POWER(SQRT(F6)+E16,2)</f>
        <v>6061.4689616057076</v>
      </c>
      <c r="G16" s="33"/>
      <c r="H16" s="33" t="s">
        <v>34</v>
      </c>
      <c r="I16" s="33">
        <f>90-I10</f>
        <v>15</v>
      </c>
      <c r="J16" s="33">
        <f t="shared" si="1"/>
        <v>8.3333333333333329E-2</v>
      </c>
      <c r="K16" s="33">
        <f>POWER(SQRT(I6)-J16,2)</f>
        <v>6049.6797743197812</v>
      </c>
      <c r="L16" t="s">
        <v>13</v>
      </c>
    </row>
    <row r="17" spans="3:11" x14ac:dyDescent="0.25">
      <c r="C17" s="34" t="s">
        <v>33</v>
      </c>
      <c r="D17" s="34">
        <f>90-D9</f>
        <v>7.5</v>
      </c>
      <c r="E17" s="34">
        <f t="shared" si="0"/>
        <v>4.1666666666666664E-2</v>
      </c>
      <c r="F17" s="34">
        <f>POWER(SQRT(F6)+E17,2)</f>
        <v>6054.9827446917434</v>
      </c>
      <c r="G17" s="34"/>
      <c r="H17" s="34" t="s">
        <v>32</v>
      </c>
      <c r="I17" s="34">
        <f>90-I9</f>
        <v>7.5</v>
      </c>
      <c r="J17" s="34">
        <f t="shared" si="1"/>
        <v>4.1666666666666664E-2</v>
      </c>
      <c r="K17" s="34">
        <f>POWER(SQRT(I6)-J17,2)</f>
        <v>6056.1631510487778</v>
      </c>
    </row>
    <row r="18" spans="3:11" x14ac:dyDescent="0.25">
      <c r="C18" s="34" t="s">
        <v>31</v>
      </c>
      <c r="D18" s="34">
        <f>90-D8</f>
        <v>3.75</v>
      </c>
      <c r="E18" s="34">
        <f t="shared" si="0"/>
        <v>2.0833333333333332E-2</v>
      </c>
      <c r="F18" s="34">
        <f>POWER(SQRT(F6)+E18,2)</f>
        <v>6051.740938318093</v>
      </c>
      <c r="G18" s="34"/>
      <c r="H18" s="34" t="s">
        <v>30</v>
      </c>
      <c r="I18" s="34">
        <f>90-I8</f>
        <v>3.75</v>
      </c>
      <c r="J18" s="34">
        <f t="shared" si="1"/>
        <v>2.0833333333333332E-2</v>
      </c>
      <c r="K18" s="34">
        <f>POWER(SQRT(I6)-J18,2)</f>
        <v>6059.4061414966118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Gann Sq9</vt:lpstr>
      <vt:lpstr>Gann Angle</vt:lpstr>
      <vt:lpstr>blankset</vt:lpstr>
      <vt:lpstr>GannValue</vt:lpstr>
      <vt:lpstr>roweight</vt:lpstr>
      <vt:lpstr>roweleven</vt:lpstr>
      <vt:lpstr>rowseven</vt:lpstr>
      <vt:lpstr>rowsix</vt:lpstr>
      <vt:lpstr>rowten</vt:lpstr>
      <vt:lpstr>rowtwelve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Aaspire</dc:creator>
  <cp:lastModifiedBy>Urs</cp:lastModifiedBy>
  <dcterms:created xsi:type="dcterms:W3CDTF">2010-03-29T09:10:12Z</dcterms:created>
  <dcterms:modified xsi:type="dcterms:W3CDTF">2013-05-10T06:29:35Z</dcterms:modified>
</cp:coreProperties>
</file>